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1"/>
  </bookViews>
  <sheets>
    <sheet name="Summary Sheet" sheetId="1" r:id="rId1"/>
    <sheet name="Group Contributions" sheetId="2" r:id="rId2"/>
  </sheets>
  <definedNames>
    <definedName name="_xlnm.Print_Area" localSheetId="0">'Summary Sheet'!$A$1:$R$33</definedName>
  </definedNames>
  <calcPr fullCalcOnLoad="1"/>
</workbook>
</file>

<file path=xl/comments1.xml><?xml version="1.0" encoding="utf-8"?>
<comments xmlns="http://schemas.openxmlformats.org/spreadsheetml/2006/main">
  <authors>
    <author>Foster Lohnes</author>
  </authors>
  <commentList>
    <comment ref="G10" authorId="0">
      <text>
        <r>
          <rPr>
            <b/>
            <sz val="8"/>
            <rFont val="Tahoma"/>
            <family val="2"/>
          </rPr>
          <t>Foster Lohnes:</t>
        </r>
        <r>
          <rPr>
            <sz val="8"/>
            <rFont val="Tahoma"/>
            <family val="2"/>
          </rPr>
          <t xml:space="preserve">
Return of $80 from Trudy
Donation from Area82 Assembly of $42.88
</t>
        </r>
      </text>
    </comment>
    <comment ref="E20" authorId="0">
      <text>
        <r>
          <rPr>
            <b/>
            <sz val="8"/>
            <rFont val="Tahoma"/>
            <family val="2"/>
          </rPr>
          <t>Foster Lohnes:</t>
        </r>
        <r>
          <rPr>
            <sz val="8"/>
            <rFont val="Tahoma"/>
            <family val="2"/>
          </rPr>
          <t xml:space="preserve">
Paid to Jennifer Bishop</t>
        </r>
      </text>
    </comment>
    <comment ref="G20" authorId="0">
      <text>
        <r>
          <rPr>
            <b/>
            <sz val="8"/>
            <rFont val="Tahoma"/>
            <family val="2"/>
          </rPr>
          <t>Foster Lohnes:</t>
        </r>
        <r>
          <rPr>
            <sz val="8"/>
            <rFont val="Tahoma"/>
            <family val="2"/>
          </rPr>
          <t xml:space="preserve">
Paid to Parker Lund</t>
        </r>
      </text>
    </comment>
    <comment ref="G29" authorId="0">
      <text>
        <r>
          <rPr>
            <b/>
            <sz val="8"/>
            <rFont val="Tahoma"/>
            <family val="2"/>
          </rPr>
          <t>Foster Lohnes:</t>
        </r>
        <r>
          <rPr>
            <sz val="8"/>
            <rFont val="Tahoma"/>
            <family val="2"/>
          </rPr>
          <t xml:space="preserve">
Paid to Back to Basics for December 2010 Cocktail social
</t>
        </r>
      </text>
    </comment>
    <comment ref="G6" authorId="0">
      <text>
        <r>
          <rPr>
            <b/>
            <sz val="8"/>
            <rFont val="Tahoma"/>
            <family val="2"/>
          </rPr>
          <t>Foster Lohnes:</t>
        </r>
        <r>
          <rPr>
            <sz val="8"/>
            <rFont val="Tahoma"/>
            <family val="2"/>
          </rPr>
          <t xml:space="preserve">
Included 20.05 from January 2011
</t>
        </r>
      </text>
    </comment>
    <comment ref="G21" authorId="0">
      <text>
        <r>
          <rPr>
            <b/>
            <sz val="8"/>
            <rFont val="Tahoma"/>
            <family val="2"/>
          </rPr>
          <t>Foster Lohnes:</t>
        </r>
        <r>
          <rPr>
            <sz val="8"/>
            <rFont val="Tahoma"/>
            <family val="2"/>
          </rPr>
          <t xml:space="preserve">
Cash to Trudy, receipt supplied.</t>
        </r>
      </text>
    </comment>
    <comment ref="G30" authorId="0">
      <text>
        <r>
          <rPr>
            <b/>
            <sz val="8"/>
            <rFont val="Tahoma"/>
            <family val="2"/>
          </rPr>
          <t>Foster Lohnes:</t>
        </r>
        <r>
          <rPr>
            <sz val="8"/>
            <rFont val="Tahoma"/>
            <family val="2"/>
          </rPr>
          <t xml:space="preserve">
Advance to Trudy for service weekend
</t>
        </r>
      </text>
    </comment>
    <comment ref="D10" authorId="0">
      <text>
        <r>
          <rPr>
            <b/>
            <sz val="8"/>
            <rFont val="Tahoma"/>
            <family val="2"/>
          </rPr>
          <t>Foster Lohnes:</t>
        </r>
        <r>
          <rPr>
            <sz val="8"/>
            <rFont val="Tahoma"/>
            <family val="2"/>
          </rPr>
          <t xml:space="preserve">
$1000 from each of District 1 and 2 for literature
</t>
        </r>
      </text>
    </comment>
    <comment ref="H30" authorId="0">
      <text>
        <r>
          <rPr>
            <b/>
            <sz val="8"/>
            <rFont val="Tahoma"/>
            <family val="2"/>
          </rPr>
          <t>Foster Lohnes:</t>
        </r>
        <r>
          <rPr>
            <sz val="8"/>
            <rFont val="Tahoma"/>
            <family val="2"/>
          </rPr>
          <t xml:space="preserve">
Purchase of new cell phone</t>
        </r>
      </text>
    </comment>
    <comment ref="I10" authorId="0">
      <text>
        <r>
          <rPr>
            <b/>
            <sz val="8"/>
            <rFont val="Tahoma"/>
            <family val="2"/>
          </rPr>
          <t>Foster Lohnes:</t>
        </r>
        <r>
          <rPr>
            <sz val="8"/>
            <rFont val="Tahoma"/>
            <family val="2"/>
          </rPr>
          <t xml:space="preserve">
Refund from Trudy</t>
        </r>
      </text>
    </comment>
    <comment ref="I30" authorId="0">
      <text>
        <r>
          <rPr>
            <b/>
            <sz val="8"/>
            <rFont val="Tahoma"/>
            <family val="2"/>
          </rPr>
          <t>Foster Lohnes:</t>
        </r>
        <r>
          <rPr>
            <sz val="8"/>
            <rFont val="Tahoma"/>
            <family val="2"/>
          </rPr>
          <t xml:space="preserve">
Website Hosting $70.00
Staples copy card (Foster) $20.00
Renew Grapevine $83.70
Kim Gordon Staples $49.43</t>
        </r>
      </text>
    </comment>
    <comment ref="O15" authorId="0">
      <text>
        <r>
          <rPr>
            <b/>
            <sz val="8"/>
            <rFont val="Tahoma"/>
            <family val="0"/>
          </rPr>
          <t>Foster Lohnes:</t>
        </r>
        <r>
          <rPr>
            <sz val="8"/>
            <rFont val="Tahoma"/>
            <family val="0"/>
          </rPr>
          <t xml:space="preserve">
Includes Nov 8 phone committee meeting</t>
        </r>
      </text>
    </comment>
    <comment ref="P29" authorId="0">
      <text>
        <r>
          <rPr>
            <b/>
            <sz val="8"/>
            <rFont val="Tahoma"/>
            <family val="0"/>
          </rPr>
          <t>Foster Lohnes:</t>
        </r>
        <r>
          <rPr>
            <sz val="8"/>
            <rFont val="Tahoma"/>
            <family val="0"/>
          </rPr>
          <t xml:space="preserve">
December cocktail social 2011</t>
        </r>
      </text>
    </comment>
    <comment ref="P28" authorId="0">
      <text>
        <r>
          <rPr>
            <b/>
            <sz val="8"/>
            <rFont val="Tahoma"/>
            <family val="0"/>
          </rPr>
          <t>Foster Lohnes:</t>
        </r>
        <r>
          <rPr>
            <sz val="8"/>
            <rFont val="Tahoma"/>
            <family val="0"/>
          </rPr>
          <t xml:space="preserve">
New Year's Eve Dance</t>
        </r>
      </text>
    </comment>
    <comment ref="E21" authorId="0">
      <text>
        <r>
          <rPr>
            <b/>
            <sz val="8"/>
            <rFont val="Tahoma"/>
            <family val="0"/>
          </rPr>
          <t>Foster Lohnes:</t>
        </r>
        <r>
          <rPr>
            <sz val="8"/>
            <rFont val="Tahoma"/>
            <family val="0"/>
          </rPr>
          <t xml:space="preserve">
2010 expenses</t>
        </r>
      </text>
    </comment>
    <comment ref="P30" authorId="0">
      <text>
        <r>
          <rPr>
            <b/>
            <sz val="8"/>
            <rFont val="Tahoma"/>
            <family val="0"/>
          </rPr>
          <t>Foster Lohnes:</t>
        </r>
        <r>
          <rPr>
            <sz val="8"/>
            <rFont val="Tahoma"/>
            <family val="0"/>
          </rPr>
          <t xml:space="preserve">
Chairperson expenses</t>
        </r>
      </text>
    </comment>
    <comment ref="F15" authorId="0">
      <text>
        <r>
          <rPr>
            <b/>
            <sz val="8"/>
            <rFont val="Tahoma"/>
            <family val="0"/>
          </rPr>
          <t>Foster Lohnes:</t>
        </r>
        <r>
          <rPr>
            <sz val="8"/>
            <rFont val="Tahoma"/>
            <family val="0"/>
          </rPr>
          <t xml:space="preserve">
Meeting cancelled due to storm</t>
        </r>
      </text>
    </comment>
    <comment ref="P17" authorId="0">
      <text>
        <r>
          <rPr>
            <b/>
            <sz val="8"/>
            <rFont val="Tahoma"/>
            <family val="0"/>
          </rPr>
          <t>Foster Lohnes:</t>
        </r>
        <r>
          <rPr>
            <sz val="8"/>
            <rFont val="Tahoma"/>
            <family val="0"/>
          </rPr>
          <t xml:space="preserve">
three new phones and additional monthly cost for 4th line, materials for binders</t>
        </r>
      </text>
    </comment>
  </commentList>
</comments>
</file>

<file path=xl/sharedStrings.xml><?xml version="1.0" encoding="utf-8"?>
<sst xmlns="http://schemas.openxmlformats.org/spreadsheetml/2006/main" count="96" uniqueCount="82">
  <si>
    <t>Revenue</t>
  </si>
  <si>
    <t>Group Contributions</t>
  </si>
  <si>
    <t>7th Tradition</t>
  </si>
  <si>
    <t>Mid-Winter Round-up</t>
  </si>
  <si>
    <t>Literature Committee</t>
  </si>
  <si>
    <t>Entertainment Committee</t>
  </si>
  <si>
    <t>Expenses</t>
  </si>
  <si>
    <t>Rent - Club 24</t>
  </si>
  <si>
    <t>Rent - Church Hall</t>
  </si>
  <si>
    <t>Aliant - 461-1119</t>
  </si>
  <si>
    <t>Aliant - Cell</t>
  </si>
  <si>
    <t>P.O. Box Rental</t>
  </si>
  <si>
    <t>Bank Service Charges</t>
  </si>
  <si>
    <t>District 1 Contribution</t>
  </si>
  <si>
    <t>District 2 Contribution</t>
  </si>
  <si>
    <t>Area 82 Contribution</t>
  </si>
  <si>
    <t>Miscellaneous</t>
  </si>
  <si>
    <t>Net Budget</t>
  </si>
  <si>
    <t>May</t>
  </si>
  <si>
    <t>June</t>
  </si>
  <si>
    <t>July</t>
  </si>
  <si>
    <t>Total</t>
  </si>
  <si>
    <t>Variance</t>
  </si>
  <si>
    <t>Jan</t>
  </si>
  <si>
    <t>Feb</t>
  </si>
  <si>
    <t>Mar</t>
  </si>
  <si>
    <t>Apr</t>
  </si>
  <si>
    <t>Aug</t>
  </si>
  <si>
    <t>Sep</t>
  </si>
  <si>
    <t>Oct</t>
  </si>
  <si>
    <t>Nov</t>
  </si>
  <si>
    <t>Dec</t>
  </si>
  <si>
    <t>Second Chance Group</t>
  </si>
  <si>
    <t>Sunrise Group</t>
  </si>
  <si>
    <t>Fresh Start Group</t>
  </si>
  <si>
    <t>Dowtown Halifax Group</t>
  </si>
  <si>
    <t>Freedom Group</t>
  </si>
  <si>
    <t>Atlantic Group</t>
  </si>
  <si>
    <t>Timberlea Group</t>
  </si>
  <si>
    <t>Halifax Sunday Morning Group</t>
  </si>
  <si>
    <t>Woman to Woman Group</t>
  </si>
  <si>
    <t>Keep It Simple Group</t>
  </si>
  <si>
    <t>Acceptance Group</t>
  </si>
  <si>
    <t>Four Seasons Group</t>
  </si>
  <si>
    <t>Bedford Group</t>
  </si>
  <si>
    <t>Mutual Group</t>
  </si>
  <si>
    <t>Grateful Group</t>
  </si>
  <si>
    <t>Colby Village Big Book Study Group</t>
  </si>
  <si>
    <t>Harbours Group</t>
  </si>
  <si>
    <t>Highland Park Group</t>
  </si>
  <si>
    <t>Back To Basics Group</t>
  </si>
  <si>
    <t>Cole Harbour Group</t>
  </si>
  <si>
    <t>Enfield Friday Night Group</t>
  </si>
  <si>
    <t>Armview Sunday Morning Group</t>
  </si>
  <si>
    <t>Live and Let Live Group</t>
  </si>
  <si>
    <t>Jun</t>
  </si>
  <si>
    <t>Jul</t>
  </si>
  <si>
    <t>Monthly Total</t>
  </si>
  <si>
    <t>Downtown Dartmouth Group</t>
  </si>
  <si>
    <t>Gaston Road Group</t>
  </si>
  <si>
    <t>Big Book 12 Step Study Group</t>
  </si>
  <si>
    <t>Welcome Group</t>
  </si>
  <si>
    <t>Serenity Corner</t>
  </si>
  <si>
    <t>Sunday Morning Support Meeting</t>
  </si>
  <si>
    <t>Albro Lake Group</t>
  </si>
  <si>
    <t>BYOBB Group</t>
  </si>
  <si>
    <t>St. Margarets Group</t>
  </si>
  <si>
    <t>GSO Contribution</t>
  </si>
  <si>
    <t>Living in The Solution Group</t>
  </si>
  <si>
    <t>Tallassee Group</t>
  </si>
  <si>
    <t>Newsletter</t>
  </si>
  <si>
    <t>Porters Lake</t>
  </si>
  <si>
    <t>New Hope</t>
  </si>
  <si>
    <t>Sunday Night Serenity</t>
  </si>
  <si>
    <t>West-End Step Group</t>
  </si>
  <si>
    <t>Miscelleanous</t>
  </si>
  <si>
    <t>Halifax Herald</t>
  </si>
  <si>
    <t>Serenity Seekers</t>
  </si>
  <si>
    <t>Central Service 2011 Budgeted to Actual</t>
  </si>
  <si>
    <t>District 1</t>
  </si>
  <si>
    <t>Early Risers Group</t>
  </si>
  <si>
    <t>December Cocktail Social 2010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</si>
</sst>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70" fontId="0" fillId="0" borderId="10" xfId="44" applyFont="1" applyBorder="1" applyAlignment="1">
      <alignment/>
    </xf>
    <xf numFmtId="170" fontId="0" fillId="33" borderId="10" xfId="44" applyFont="1" applyFill="1" applyBorder="1" applyAlignment="1">
      <alignment/>
    </xf>
    <xf numFmtId="0" fontId="2" fillId="0" borderId="10" xfId="0" applyFont="1" applyFill="1" applyBorder="1" applyAlignment="1">
      <alignment/>
    </xf>
    <xf numFmtId="170" fontId="0" fillId="33" borderId="10" xfId="44" applyNumberFormat="1" applyFont="1" applyFill="1" applyBorder="1" applyAlignment="1">
      <alignment/>
    </xf>
    <xf numFmtId="170" fontId="0" fillId="0" borderId="0" xfId="44" applyFont="1" applyAlignment="1">
      <alignment/>
    </xf>
    <xf numFmtId="170" fontId="2" fillId="33" borderId="0" xfId="44" applyFont="1" applyFill="1" applyAlignment="1">
      <alignment/>
    </xf>
    <xf numFmtId="170" fontId="0" fillId="33" borderId="0" xfId="44" applyFont="1" applyFill="1" applyAlignment="1">
      <alignment/>
    </xf>
    <xf numFmtId="170" fontId="0" fillId="0" borderId="0" xfId="44" applyFont="1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0" fontId="2" fillId="33" borderId="0" xfId="44" applyFont="1" applyFill="1" applyBorder="1" applyAlignment="1">
      <alignment/>
    </xf>
    <xf numFmtId="170" fontId="2" fillId="33" borderId="10" xfId="44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70" fontId="0" fillId="0" borderId="0" xfId="44" applyFont="1" applyFill="1" applyBorder="1" applyAlignment="1">
      <alignment/>
    </xf>
    <xf numFmtId="170" fontId="0" fillId="0" borderId="10" xfId="44" applyFont="1" applyFill="1" applyBorder="1" applyAlignment="1">
      <alignment/>
    </xf>
    <xf numFmtId="170" fontId="0" fillId="0" borderId="10" xfId="44" applyNumberFormat="1" applyFont="1" applyFill="1" applyBorder="1" applyAlignment="1">
      <alignment/>
    </xf>
    <xf numFmtId="170" fontId="2" fillId="0" borderId="0" xfId="44" applyFont="1" applyFill="1" applyBorder="1" applyAlignment="1">
      <alignment/>
    </xf>
    <xf numFmtId="170" fontId="0" fillId="0" borderId="10" xfId="44" applyFont="1" applyFill="1" applyBorder="1" applyAlignment="1">
      <alignment/>
    </xf>
    <xf numFmtId="170" fontId="0" fillId="0" borderId="10" xfId="44" applyFont="1" applyBorder="1" applyAlignment="1">
      <alignment/>
    </xf>
    <xf numFmtId="0" fontId="0" fillId="0" borderId="0" xfId="0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0" fontId="2" fillId="33" borderId="11" xfId="44" applyFont="1" applyFill="1" applyBorder="1" applyAlignment="1">
      <alignment/>
    </xf>
    <xf numFmtId="170" fontId="0" fillId="0" borderId="0" xfId="44" applyNumberFormat="1" applyFont="1" applyFill="1" applyBorder="1" applyAlignment="1">
      <alignment/>
    </xf>
    <xf numFmtId="170" fontId="0" fillId="33" borderId="11" xfId="44" applyFont="1" applyFill="1" applyBorder="1" applyAlignment="1">
      <alignment/>
    </xf>
    <xf numFmtId="170" fontId="0" fillId="0" borderId="0" xfId="44" applyNumberFormat="1" applyFont="1" applyAlignment="1">
      <alignment/>
    </xf>
    <xf numFmtId="0" fontId="3" fillId="0" borderId="0" xfId="0" applyFont="1" applyAlignment="1">
      <alignment horizontal="left"/>
    </xf>
    <xf numFmtId="170" fontId="0" fillId="0" borderId="0" xfId="44" applyFont="1" applyBorder="1" applyAlignment="1">
      <alignment/>
    </xf>
    <xf numFmtId="170" fontId="0" fillId="34" borderId="10" xfId="44" applyFont="1" applyFill="1" applyBorder="1" applyAlignment="1">
      <alignment/>
    </xf>
    <xf numFmtId="170" fontId="0" fillId="0" borderId="12" xfId="44" applyFont="1" applyFill="1" applyBorder="1" applyAlignment="1">
      <alignment/>
    </xf>
    <xf numFmtId="170" fontId="0" fillId="34" borderId="10" xfId="44" applyFont="1" applyFill="1" applyBorder="1" applyAlignment="1">
      <alignment/>
    </xf>
    <xf numFmtId="0" fontId="2" fillId="35" borderId="0" xfId="0" applyFont="1" applyFill="1" applyAlignment="1">
      <alignment/>
    </xf>
    <xf numFmtId="170" fontId="0" fillId="35" borderId="0" xfId="44" applyNumberFormat="1" applyFont="1" applyFill="1" applyAlignment="1">
      <alignment/>
    </xf>
    <xf numFmtId="170" fontId="0" fillId="35" borderId="0" xfId="44" applyNumberFormat="1" applyFont="1" applyFill="1" applyAlignment="1">
      <alignment/>
    </xf>
    <xf numFmtId="170" fontId="0" fillId="0" borderId="0" xfId="44" applyFont="1" applyFill="1" applyBorder="1" applyAlignment="1">
      <alignment/>
    </xf>
    <xf numFmtId="170" fontId="6" fillId="0" borderId="0" xfId="44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view="pageLayout" workbookViewId="0" topLeftCell="E7">
      <selection activeCell="Q17" sqref="Q17"/>
    </sheetView>
  </sheetViews>
  <sheetFormatPr defaultColWidth="9.140625" defaultRowHeight="12.75"/>
  <cols>
    <col min="3" max="3" width="11.00390625" style="0" customWidth="1"/>
    <col min="4" max="4" width="12.28125" style="0" customWidth="1"/>
    <col min="5" max="5" width="10.140625" style="0" customWidth="1"/>
    <col min="6" max="6" width="9.421875" style="0" customWidth="1"/>
    <col min="7" max="7" width="10.140625" style="0" customWidth="1"/>
    <col min="8" max="10" width="10.00390625" style="0" customWidth="1"/>
    <col min="11" max="11" width="10.28125" style="0" customWidth="1"/>
    <col min="12" max="12" width="10.421875" style="0" customWidth="1"/>
    <col min="13" max="13" width="10.8515625" style="0" bestFit="1" customWidth="1"/>
    <col min="14" max="14" width="9.140625" style="0" customWidth="1"/>
    <col min="15" max="15" width="8.57421875" style="0" customWidth="1"/>
    <col min="16" max="16" width="10.8515625" style="0" bestFit="1" customWidth="1"/>
    <col min="17" max="17" width="11.8515625" style="0" customWidth="1"/>
    <col min="18" max="18" width="12.8515625" style="0" customWidth="1"/>
    <col min="20" max="20" width="11.28125" style="0" bestFit="1" customWidth="1"/>
    <col min="22" max="22" width="12.421875" style="0" customWidth="1"/>
  </cols>
  <sheetData>
    <row r="1" ht="15.75">
      <c r="A1" s="1" t="s">
        <v>78</v>
      </c>
    </row>
    <row r="2" spans="4:22" ht="12.75">
      <c r="D2" s="3"/>
      <c r="E2" s="3"/>
      <c r="F2" s="3"/>
      <c r="G2" s="3"/>
      <c r="K2" s="4"/>
      <c r="S2" s="22"/>
      <c r="T2" s="31"/>
      <c r="U2" s="31"/>
      <c r="V2" s="31"/>
    </row>
    <row r="3" spans="1:22" ht="12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2"/>
      <c r="T3" s="31"/>
      <c r="U3" s="31"/>
      <c r="V3" s="31"/>
    </row>
    <row r="4" spans="5:22" ht="12.75">
      <c r="E4" s="25" t="s">
        <v>23</v>
      </c>
      <c r="F4" s="25" t="s">
        <v>24</v>
      </c>
      <c r="G4" s="25" t="s">
        <v>25</v>
      </c>
      <c r="H4" s="17" t="s">
        <v>26</v>
      </c>
      <c r="I4" s="17" t="s">
        <v>18</v>
      </c>
      <c r="J4" s="17" t="s">
        <v>19</v>
      </c>
      <c r="K4" s="23" t="s">
        <v>20</v>
      </c>
      <c r="L4" s="24" t="s">
        <v>27</v>
      </c>
      <c r="M4" s="24" t="s">
        <v>28</v>
      </c>
      <c r="N4" s="24" t="s">
        <v>29</v>
      </c>
      <c r="O4" s="24" t="s">
        <v>30</v>
      </c>
      <c r="P4" s="24" t="s">
        <v>31</v>
      </c>
      <c r="Q4" s="34" t="s">
        <v>21</v>
      </c>
      <c r="R4" s="33" t="s">
        <v>22</v>
      </c>
      <c r="S4" s="25"/>
      <c r="T4" s="48"/>
      <c r="U4" s="31"/>
      <c r="V4" s="31"/>
    </row>
    <row r="5" spans="1:22" ht="12.75">
      <c r="A5" s="7" t="s">
        <v>1</v>
      </c>
      <c r="B5" s="8"/>
      <c r="C5" s="8"/>
      <c r="D5" s="10">
        <v>5500</v>
      </c>
      <c r="E5" s="9">
        <f>SUM('Group Contributions'!C47)</f>
        <v>474.48</v>
      </c>
      <c r="F5" s="9">
        <f>SUM('Group Contributions'!D47)</f>
        <v>48</v>
      </c>
      <c r="G5" s="9">
        <f>SUM('Group Contributions'!E47)</f>
        <v>1710.45</v>
      </c>
      <c r="H5" s="9">
        <f>SUM('Group Contributions'!F47)</f>
        <v>443</v>
      </c>
      <c r="I5" s="9">
        <f>SUM('Group Contributions'!G47)</f>
        <v>0</v>
      </c>
      <c r="J5" s="9">
        <f>SUM('Group Contributions'!H47)</f>
        <v>975</v>
      </c>
      <c r="K5" s="9">
        <f>SUM('Group Contributions'!I47)</f>
        <v>2202.9900000000002</v>
      </c>
      <c r="L5" s="9">
        <f>SUM('Group Contributions'!J47)</f>
        <v>1708.85</v>
      </c>
      <c r="M5" s="9">
        <f>SUM('Group Contributions'!K47)</f>
        <v>460</v>
      </c>
      <c r="N5" s="9">
        <f>SUM('Group Contributions'!L47)</f>
        <v>0</v>
      </c>
      <c r="O5" s="9">
        <f>SUM('Group Contributions'!M47)</f>
        <v>254.73</v>
      </c>
      <c r="P5" s="9">
        <f>SUM('Group Contributions'!N47)</f>
        <v>100</v>
      </c>
      <c r="Q5" s="37">
        <f aca="true" t="shared" si="0" ref="Q5:Q10">SUM(E5:P5)</f>
        <v>8377.5</v>
      </c>
      <c r="R5" s="9">
        <f aca="true" t="shared" si="1" ref="R5:R11">SUM(Q5-D5)</f>
        <v>2877.5</v>
      </c>
      <c r="S5" s="47"/>
      <c r="T5" s="25"/>
      <c r="U5" s="31"/>
      <c r="V5" s="25"/>
    </row>
    <row r="6" spans="1:22" ht="12.75">
      <c r="A6" s="7" t="s">
        <v>2</v>
      </c>
      <c r="B6" s="8"/>
      <c r="C6" s="8"/>
      <c r="D6" s="10">
        <v>250</v>
      </c>
      <c r="E6" s="26"/>
      <c r="F6" s="26">
        <v>0</v>
      </c>
      <c r="G6" s="26">
        <v>57.57</v>
      </c>
      <c r="H6" s="9">
        <v>36.18</v>
      </c>
      <c r="I6" s="42">
        <v>35.57</v>
      </c>
      <c r="J6" s="9">
        <v>30.26</v>
      </c>
      <c r="K6" s="9">
        <v>31.72</v>
      </c>
      <c r="L6" s="9">
        <v>24.01</v>
      </c>
      <c r="M6" s="9">
        <v>26.75</v>
      </c>
      <c r="N6" s="9">
        <v>20.99</v>
      </c>
      <c r="O6" s="9">
        <v>32.47</v>
      </c>
      <c r="P6" s="9">
        <v>26</v>
      </c>
      <c r="Q6" s="37">
        <f t="shared" si="0"/>
        <v>321.52</v>
      </c>
      <c r="R6" s="9">
        <f t="shared" si="1"/>
        <v>71.51999999999998</v>
      </c>
      <c r="S6" s="49"/>
      <c r="T6" s="25"/>
      <c r="U6" s="31"/>
      <c r="V6" s="25"/>
    </row>
    <row r="7" spans="1:22" ht="12.75">
      <c r="A7" s="7" t="s">
        <v>3</v>
      </c>
      <c r="B7" s="8"/>
      <c r="C7" s="8"/>
      <c r="D7" s="10">
        <v>2750</v>
      </c>
      <c r="E7" s="27"/>
      <c r="F7" s="27"/>
      <c r="G7" s="27"/>
      <c r="H7" s="9">
        <v>1749.38</v>
      </c>
      <c r="I7" s="9"/>
      <c r="J7" s="9"/>
      <c r="K7" s="9"/>
      <c r="L7" s="9"/>
      <c r="M7" s="9"/>
      <c r="N7" s="9"/>
      <c r="O7" s="9"/>
      <c r="P7" s="9"/>
      <c r="Q7" s="37">
        <f t="shared" si="0"/>
        <v>1749.38</v>
      </c>
      <c r="R7" s="9">
        <f t="shared" si="1"/>
        <v>-1000.6199999999999</v>
      </c>
      <c r="S7" s="49"/>
      <c r="T7" s="25"/>
      <c r="U7" s="31"/>
      <c r="V7" s="25"/>
    </row>
    <row r="8" spans="1:22" ht="12.75">
      <c r="A8" s="11" t="s">
        <v>4</v>
      </c>
      <c r="B8" s="8"/>
      <c r="C8" s="8"/>
      <c r="D8" s="12">
        <v>1000</v>
      </c>
      <c r="E8" s="13">
        <v>267.25</v>
      </c>
      <c r="F8" s="27">
        <v>189</v>
      </c>
      <c r="G8" s="27">
        <f>207.25+157.5</f>
        <v>364.75</v>
      </c>
      <c r="H8" s="9"/>
      <c r="I8" s="9">
        <v>210</v>
      </c>
      <c r="J8" s="9">
        <v>498.54</v>
      </c>
      <c r="K8" s="9">
        <v>200</v>
      </c>
      <c r="L8" s="9"/>
      <c r="M8" s="9"/>
      <c r="N8" s="9"/>
      <c r="O8" s="9"/>
      <c r="P8" s="9"/>
      <c r="Q8" s="37">
        <f>SUM(E8:P8)</f>
        <v>1729.54</v>
      </c>
      <c r="R8" s="9">
        <f t="shared" si="1"/>
        <v>729.54</v>
      </c>
      <c r="S8" s="49"/>
      <c r="T8" s="25"/>
      <c r="U8" s="31"/>
      <c r="V8" s="36"/>
    </row>
    <row r="9" spans="1:22" ht="12.75">
      <c r="A9" s="11" t="s">
        <v>5</v>
      </c>
      <c r="B9" s="8"/>
      <c r="C9" s="8"/>
      <c r="D9" s="12"/>
      <c r="E9" s="29">
        <v>458</v>
      </c>
      <c r="F9" s="29"/>
      <c r="G9" s="29"/>
      <c r="H9" s="30"/>
      <c r="I9" s="30"/>
      <c r="J9" s="30"/>
      <c r="K9" s="30"/>
      <c r="L9" s="30"/>
      <c r="M9" s="30"/>
      <c r="N9" s="30"/>
      <c r="O9" s="30"/>
      <c r="P9" s="30"/>
      <c r="Q9" s="37">
        <f t="shared" si="0"/>
        <v>458</v>
      </c>
      <c r="R9" s="9">
        <f t="shared" si="1"/>
        <v>458</v>
      </c>
      <c r="S9" s="49"/>
      <c r="T9" s="25"/>
      <c r="U9" s="31"/>
      <c r="V9" s="36"/>
    </row>
    <row r="10" spans="1:22" ht="12.75">
      <c r="A10" s="11" t="s">
        <v>75</v>
      </c>
      <c r="B10" s="8"/>
      <c r="C10" s="8"/>
      <c r="D10" s="12">
        <v>2000</v>
      </c>
      <c r="E10" s="29">
        <v>2000</v>
      </c>
      <c r="F10" s="29"/>
      <c r="G10" s="29">
        <v>122.58</v>
      </c>
      <c r="H10" s="30"/>
      <c r="I10" s="30">
        <v>136.17</v>
      </c>
      <c r="J10" s="30"/>
      <c r="K10" s="30"/>
      <c r="L10" s="30"/>
      <c r="M10" s="30"/>
      <c r="N10" s="30"/>
      <c r="O10" s="30"/>
      <c r="P10" s="30"/>
      <c r="Q10" s="37">
        <f t="shared" si="0"/>
        <v>2258.75</v>
      </c>
      <c r="R10" s="9">
        <f t="shared" si="1"/>
        <v>258.75</v>
      </c>
      <c r="S10" s="49"/>
      <c r="T10" s="25"/>
      <c r="U10" s="31"/>
      <c r="V10" s="36"/>
    </row>
    <row r="11" spans="4:22" ht="12.75">
      <c r="D11" s="14">
        <f>SUM(D5:D10)</f>
        <v>11500</v>
      </c>
      <c r="E11" s="14">
        <f aca="true" t="shared" si="2" ref="E11:P11">SUM(E5:E10)</f>
        <v>3199.73</v>
      </c>
      <c r="F11" s="14">
        <f t="shared" si="2"/>
        <v>237</v>
      </c>
      <c r="G11" s="14">
        <f t="shared" si="2"/>
        <v>2255.35</v>
      </c>
      <c r="H11" s="14">
        <f t="shared" si="2"/>
        <v>2228.56</v>
      </c>
      <c r="I11" s="14">
        <f t="shared" si="2"/>
        <v>381.74</v>
      </c>
      <c r="J11" s="14">
        <f t="shared" si="2"/>
        <v>1503.8</v>
      </c>
      <c r="K11" s="14">
        <f t="shared" si="2"/>
        <v>2434.71</v>
      </c>
      <c r="L11" s="14">
        <f t="shared" si="2"/>
        <v>1732.86</v>
      </c>
      <c r="M11" s="14">
        <f t="shared" si="2"/>
        <v>486.75</v>
      </c>
      <c r="N11" s="14">
        <f t="shared" si="2"/>
        <v>20.99</v>
      </c>
      <c r="O11" s="14">
        <f t="shared" si="2"/>
        <v>287.2</v>
      </c>
      <c r="P11" s="14">
        <f t="shared" si="2"/>
        <v>126</v>
      </c>
      <c r="Q11" s="14">
        <f>SUM(Q5:Q10)</f>
        <v>14894.690000000002</v>
      </c>
      <c r="R11" s="21">
        <f t="shared" si="1"/>
        <v>3394.6900000000023</v>
      </c>
      <c r="S11" s="49"/>
      <c r="T11" s="25"/>
      <c r="U11" s="31"/>
      <c r="V11" s="28"/>
    </row>
    <row r="12" spans="1:22" ht="12.75">
      <c r="A12" s="5" t="s">
        <v>6</v>
      </c>
      <c r="B12" s="6"/>
      <c r="C12" s="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0"/>
      <c r="S12" s="49"/>
      <c r="T12" s="25"/>
      <c r="U12" s="31"/>
      <c r="V12" s="25"/>
    </row>
    <row r="13" spans="1:22" ht="12.75">
      <c r="A13" s="2"/>
      <c r="D13" s="16"/>
      <c r="E13" s="25"/>
      <c r="F13" s="25"/>
      <c r="G13" s="25"/>
      <c r="H13" s="13"/>
      <c r="I13" s="13"/>
      <c r="J13" s="13"/>
      <c r="K13" s="13"/>
      <c r="L13" s="13"/>
      <c r="M13" s="13"/>
      <c r="N13" s="13"/>
      <c r="O13" s="13"/>
      <c r="P13" s="13"/>
      <c r="Q13" s="15"/>
      <c r="R13" s="9"/>
      <c r="S13" s="49"/>
      <c r="T13" s="25"/>
      <c r="U13" s="31"/>
      <c r="V13" s="25"/>
    </row>
    <row r="14" spans="1:22" ht="12.75">
      <c r="A14" s="7" t="s">
        <v>7</v>
      </c>
      <c r="B14" s="8"/>
      <c r="C14" s="8"/>
      <c r="D14" s="10">
        <v>3275</v>
      </c>
      <c r="E14" s="26">
        <v>237.05</v>
      </c>
      <c r="F14" s="26">
        <v>237.05</v>
      </c>
      <c r="G14" s="26">
        <v>237.05</v>
      </c>
      <c r="H14" s="41"/>
      <c r="I14" s="41"/>
      <c r="J14" s="41"/>
      <c r="K14" s="41"/>
      <c r="L14" s="41"/>
      <c r="M14" s="41"/>
      <c r="N14" s="41"/>
      <c r="O14" s="41"/>
      <c r="P14" s="41"/>
      <c r="Q14" s="37">
        <f>SUM(E14:P14)</f>
        <v>711.1500000000001</v>
      </c>
      <c r="R14" s="9">
        <f>SUM(Q14-D14)</f>
        <v>-2563.85</v>
      </c>
      <c r="S14" s="49"/>
      <c r="T14" s="25"/>
      <c r="U14" s="31"/>
      <c r="V14" s="25"/>
    </row>
    <row r="15" spans="1:22" ht="12.75">
      <c r="A15" s="7" t="s">
        <v>8</v>
      </c>
      <c r="B15" s="8"/>
      <c r="C15" s="8"/>
      <c r="D15" s="10">
        <v>360</v>
      </c>
      <c r="E15" s="26">
        <v>30</v>
      </c>
      <c r="F15" s="26"/>
      <c r="G15" s="26">
        <v>30</v>
      </c>
      <c r="H15" s="26">
        <v>30</v>
      </c>
      <c r="I15" s="26">
        <v>30</v>
      </c>
      <c r="J15" s="26">
        <v>30</v>
      </c>
      <c r="K15" s="26">
        <v>30</v>
      </c>
      <c r="L15" s="26">
        <v>30</v>
      </c>
      <c r="M15" s="26">
        <v>30</v>
      </c>
      <c r="N15" s="26">
        <v>30</v>
      </c>
      <c r="O15" s="26">
        <v>60</v>
      </c>
      <c r="P15" s="26">
        <v>30</v>
      </c>
      <c r="Q15" s="37">
        <f aca="true" t="shared" si="3" ref="Q15:Q30">SUM(E15:P15)</f>
        <v>360</v>
      </c>
      <c r="R15" s="9">
        <f aca="true" t="shared" si="4" ref="R15:R31">SUM(Q15-D15)</f>
        <v>0</v>
      </c>
      <c r="S15" s="49"/>
      <c r="T15" s="25"/>
      <c r="U15" s="31"/>
      <c r="V15" s="25"/>
    </row>
    <row r="16" spans="1:22" ht="12.75">
      <c r="A16" s="7" t="s">
        <v>9</v>
      </c>
      <c r="B16" s="8"/>
      <c r="C16" s="8"/>
      <c r="D16" s="10">
        <v>750</v>
      </c>
      <c r="E16" s="9">
        <v>64.67</v>
      </c>
      <c r="F16" s="26">
        <v>64.25</v>
      </c>
      <c r="G16" s="13">
        <v>65</v>
      </c>
      <c r="H16" s="26">
        <v>65</v>
      </c>
      <c r="I16" s="9">
        <v>8.68</v>
      </c>
      <c r="J16" s="43"/>
      <c r="K16" s="43"/>
      <c r="L16" s="43"/>
      <c r="M16" s="43"/>
      <c r="N16" s="43"/>
      <c r="O16" s="43"/>
      <c r="P16" s="43"/>
      <c r="Q16" s="37">
        <f t="shared" si="3"/>
        <v>267.6</v>
      </c>
      <c r="R16" s="9">
        <f t="shared" si="4"/>
        <v>-482.4</v>
      </c>
      <c r="S16" s="49"/>
      <c r="T16" s="25"/>
      <c r="U16" s="31"/>
      <c r="V16" s="25"/>
    </row>
    <row r="17" spans="1:22" ht="12.75">
      <c r="A17" s="7" t="s">
        <v>10</v>
      </c>
      <c r="B17" s="8"/>
      <c r="C17" s="8"/>
      <c r="D17" s="10">
        <v>2000</v>
      </c>
      <c r="E17" s="25">
        <v>140.51</v>
      </c>
      <c r="F17" s="26">
        <v>156.68</v>
      </c>
      <c r="G17" s="26">
        <v>245.64</v>
      </c>
      <c r="H17" s="9">
        <v>222.31</v>
      </c>
      <c r="I17" s="9">
        <v>159.93</v>
      </c>
      <c r="J17" s="9">
        <v>159.02</v>
      </c>
      <c r="K17" s="9">
        <v>159.94</v>
      </c>
      <c r="L17" s="9">
        <v>159.02</v>
      </c>
      <c r="M17" s="9">
        <v>54.13</v>
      </c>
      <c r="N17" s="25">
        <v>105.34</v>
      </c>
      <c r="O17" s="9">
        <v>111.52</v>
      </c>
      <c r="P17" s="9">
        <f>223.73+281.41+103.83</f>
        <v>608.97</v>
      </c>
      <c r="Q17" s="37">
        <f t="shared" si="3"/>
        <v>2283.01</v>
      </c>
      <c r="R17" s="9">
        <f t="shared" si="4"/>
        <v>283.0100000000002</v>
      </c>
      <c r="T17" s="32"/>
      <c r="U17" s="31"/>
      <c r="V17" s="25"/>
    </row>
    <row r="18" spans="1:22" ht="12.75">
      <c r="A18" s="7" t="s">
        <v>76</v>
      </c>
      <c r="B18" s="8"/>
      <c r="C18" s="8"/>
      <c r="D18" s="10">
        <v>178.25</v>
      </c>
      <c r="E18" s="26">
        <v>71.3</v>
      </c>
      <c r="F18" s="8"/>
      <c r="G18" s="26">
        <v>106.95</v>
      </c>
      <c r="H18" s="41"/>
      <c r="I18" s="41"/>
      <c r="J18" s="41"/>
      <c r="K18" s="41"/>
      <c r="L18" s="41"/>
      <c r="M18" s="41"/>
      <c r="N18" s="41"/>
      <c r="O18" s="41"/>
      <c r="P18" s="41"/>
      <c r="Q18" s="37">
        <f t="shared" si="3"/>
        <v>178.25</v>
      </c>
      <c r="R18" s="9">
        <f t="shared" si="4"/>
        <v>0</v>
      </c>
      <c r="S18" s="22"/>
      <c r="T18" s="31"/>
      <c r="U18" s="31"/>
      <c r="V18" s="25"/>
    </row>
    <row r="19" spans="1:22" ht="12.75">
      <c r="A19" s="7" t="s">
        <v>11</v>
      </c>
      <c r="B19" s="8"/>
      <c r="C19" s="8"/>
      <c r="D19" s="10">
        <v>145</v>
      </c>
      <c r="E19" s="26"/>
      <c r="G19" s="26"/>
      <c r="H19" s="9"/>
      <c r="I19" s="9"/>
      <c r="J19" s="9"/>
      <c r="K19" s="9"/>
      <c r="L19" s="9">
        <v>155.25</v>
      </c>
      <c r="M19" s="9"/>
      <c r="N19" s="9"/>
      <c r="O19" s="9"/>
      <c r="P19" s="9"/>
      <c r="Q19" s="37">
        <f t="shared" si="3"/>
        <v>155.25</v>
      </c>
      <c r="R19" s="9">
        <f t="shared" si="4"/>
        <v>10.25</v>
      </c>
      <c r="S19" s="22"/>
      <c r="T19" s="31"/>
      <c r="U19" s="31"/>
      <c r="V19" s="25"/>
    </row>
    <row r="20" spans="1:22" ht="12.75">
      <c r="A20" s="7" t="s">
        <v>4</v>
      </c>
      <c r="B20" s="8"/>
      <c r="C20" s="8"/>
      <c r="D20" s="10">
        <v>2000</v>
      </c>
      <c r="E20" s="29">
        <v>2105.51</v>
      </c>
      <c r="F20" s="29"/>
      <c r="G20" s="9">
        <v>508</v>
      </c>
      <c r="H20" s="9">
        <v>419.03</v>
      </c>
      <c r="I20" s="8">
        <v>735.93</v>
      </c>
      <c r="J20" s="9"/>
      <c r="K20" s="9"/>
      <c r="L20" s="9"/>
      <c r="M20" s="9"/>
      <c r="N20" s="9"/>
      <c r="O20" s="9"/>
      <c r="P20" s="9"/>
      <c r="Q20" s="37">
        <f>SUM(E20:P20)</f>
        <v>3768.47</v>
      </c>
      <c r="R20" s="9">
        <f t="shared" si="4"/>
        <v>1768.4699999999998</v>
      </c>
      <c r="S20" s="22"/>
      <c r="T20" s="31"/>
      <c r="U20" s="31"/>
      <c r="V20" s="25"/>
    </row>
    <row r="21" spans="1:22" ht="12.75">
      <c r="A21" s="7" t="s">
        <v>70</v>
      </c>
      <c r="B21" s="8"/>
      <c r="C21" s="8"/>
      <c r="D21" s="10">
        <v>750</v>
      </c>
      <c r="E21" s="29">
        <v>278.36</v>
      </c>
      <c r="F21" s="29"/>
      <c r="G21" s="9">
        <v>10</v>
      </c>
      <c r="H21" s="9">
        <v>375</v>
      </c>
      <c r="J21" s="9"/>
      <c r="K21" s="9"/>
      <c r="L21" s="9"/>
      <c r="M21" s="9"/>
      <c r="N21" s="9"/>
      <c r="O21" s="9"/>
      <c r="P21" s="9">
        <v>317.26</v>
      </c>
      <c r="Q21" s="37">
        <f>SUM(E21:P21)</f>
        <v>980.62</v>
      </c>
      <c r="R21" s="9">
        <f t="shared" si="4"/>
        <v>230.62</v>
      </c>
      <c r="S21" s="22"/>
      <c r="T21" s="31"/>
      <c r="U21" s="31"/>
      <c r="V21" s="25"/>
    </row>
    <row r="22" spans="1:22" ht="12.75">
      <c r="A22" s="7" t="s">
        <v>12</v>
      </c>
      <c r="B22" s="8"/>
      <c r="C22" s="8"/>
      <c r="D22" s="10">
        <v>191.75</v>
      </c>
      <c r="E22" s="26">
        <v>16.8</v>
      </c>
      <c r="F22" s="26">
        <v>11.7</v>
      </c>
      <c r="G22" s="26">
        <v>15.8</v>
      </c>
      <c r="H22" s="9">
        <v>13.25</v>
      </c>
      <c r="I22" s="9">
        <v>15.1</v>
      </c>
      <c r="J22" s="9">
        <v>11.55</v>
      </c>
      <c r="K22" s="9">
        <v>12.55</v>
      </c>
      <c r="L22" s="9">
        <v>11.55</v>
      </c>
      <c r="M22" s="9">
        <v>13.4</v>
      </c>
      <c r="N22" s="9">
        <v>11.55</v>
      </c>
      <c r="O22" s="9">
        <v>11.55</v>
      </c>
      <c r="P22" s="9">
        <v>15.1</v>
      </c>
      <c r="Q22" s="37">
        <f t="shared" si="3"/>
        <v>159.9</v>
      </c>
      <c r="R22" s="9">
        <f t="shared" si="4"/>
        <v>-31.849999999999994</v>
      </c>
      <c r="S22" s="22"/>
      <c r="T22" s="31"/>
      <c r="U22" s="31"/>
      <c r="V22" s="25"/>
    </row>
    <row r="23" spans="1:22" ht="12.75">
      <c r="A23" s="7" t="s">
        <v>13</v>
      </c>
      <c r="B23" s="8"/>
      <c r="C23" s="8"/>
      <c r="D23" s="10"/>
      <c r="E23" s="26"/>
      <c r="F23" s="26"/>
      <c r="G23" s="26"/>
      <c r="H23" s="9"/>
      <c r="I23" s="9"/>
      <c r="J23" s="9"/>
      <c r="K23" s="9"/>
      <c r="L23" s="9"/>
      <c r="M23" s="9"/>
      <c r="N23" s="9"/>
      <c r="O23" s="9"/>
      <c r="P23" s="9"/>
      <c r="Q23" s="37">
        <f t="shared" si="3"/>
        <v>0</v>
      </c>
      <c r="R23" s="9">
        <f t="shared" si="4"/>
        <v>0</v>
      </c>
      <c r="S23" s="22"/>
      <c r="T23" s="31"/>
      <c r="U23" s="31"/>
      <c r="V23" s="25"/>
    </row>
    <row r="24" spans="1:22" ht="12.75">
      <c r="A24" s="7" t="s">
        <v>14</v>
      </c>
      <c r="B24" s="8"/>
      <c r="C24" s="8"/>
      <c r="D24" s="10"/>
      <c r="E24" s="26"/>
      <c r="F24" s="26"/>
      <c r="G24" s="26"/>
      <c r="H24" s="9"/>
      <c r="I24" s="9"/>
      <c r="J24" s="9"/>
      <c r="K24" s="9"/>
      <c r="L24" s="9"/>
      <c r="M24" s="9"/>
      <c r="N24" s="9"/>
      <c r="O24" s="9"/>
      <c r="P24" s="9"/>
      <c r="Q24" s="37">
        <f t="shared" si="3"/>
        <v>0</v>
      </c>
      <c r="R24" s="9">
        <f t="shared" si="4"/>
        <v>0</v>
      </c>
      <c r="S24" s="22"/>
      <c r="T24" s="31"/>
      <c r="U24" s="31"/>
      <c r="V24" s="25"/>
    </row>
    <row r="25" spans="1:22" ht="12.75">
      <c r="A25" s="7" t="s">
        <v>15</v>
      </c>
      <c r="B25" s="8"/>
      <c r="C25" s="8"/>
      <c r="D25" s="10">
        <v>0</v>
      </c>
      <c r="E25" s="26"/>
      <c r="F25" s="26"/>
      <c r="G25" s="26"/>
      <c r="H25" s="9"/>
      <c r="I25" s="9"/>
      <c r="J25" s="9"/>
      <c r="K25" s="9"/>
      <c r="L25" s="9"/>
      <c r="M25" s="9"/>
      <c r="N25" s="9"/>
      <c r="O25" s="9"/>
      <c r="P25" s="9"/>
      <c r="Q25" s="37">
        <f t="shared" si="3"/>
        <v>0</v>
      </c>
      <c r="R25" s="9">
        <f t="shared" si="4"/>
        <v>0</v>
      </c>
      <c r="S25" s="22"/>
      <c r="T25" s="31"/>
      <c r="U25" s="31"/>
      <c r="V25" s="25"/>
    </row>
    <row r="26" spans="1:22" ht="12.75">
      <c r="A26" s="7" t="s">
        <v>67</v>
      </c>
      <c r="B26" s="8"/>
      <c r="C26" s="8"/>
      <c r="D26" s="10">
        <v>0</v>
      </c>
      <c r="E26" s="26"/>
      <c r="F26" s="26"/>
      <c r="G26" s="26"/>
      <c r="H26" s="9"/>
      <c r="I26" s="9"/>
      <c r="J26" s="9"/>
      <c r="K26" s="9"/>
      <c r="L26" s="9"/>
      <c r="M26" s="9">
        <v>1500</v>
      </c>
      <c r="N26" s="40"/>
      <c r="O26" s="9"/>
      <c r="P26" s="9"/>
      <c r="Q26" s="37">
        <f t="shared" si="3"/>
        <v>1500</v>
      </c>
      <c r="R26" s="9">
        <f t="shared" si="4"/>
        <v>1500</v>
      </c>
      <c r="S26" s="22"/>
      <c r="T26" s="31"/>
      <c r="U26" s="31"/>
      <c r="V26" s="25"/>
    </row>
    <row r="27" spans="1:22" ht="12.75">
      <c r="A27" s="7" t="s">
        <v>3</v>
      </c>
      <c r="B27" s="8"/>
      <c r="C27" s="8"/>
      <c r="D27" s="10">
        <v>1500</v>
      </c>
      <c r="E27" s="26"/>
      <c r="F27" s="26"/>
      <c r="G27" s="26"/>
      <c r="H27" s="9"/>
      <c r="I27" s="9"/>
      <c r="J27" s="9">
        <v>1500</v>
      </c>
      <c r="K27" s="9"/>
      <c r="L27" s="9"/>
      <c r="M27" s="9"/>
      <c r="N27" s="8"/>
      <c r="O27" s="9"/>
      <c r="P27" s="9"/>
      <c r="Q27" s="37">
        <f t="shared" si="3"/>
        <v>1500</v>
      </c>
      <c r="R27" s="9">
        <f t="shared" si="4"/>
        <v>0</v>
      </c>
      <c r="S27" s="22"/>
      <c r="T27" s="31"/>
      <c r="U27" s="31"/>
      <c r="V27" s="25"/>
    </row>
    <row r="28" spans="1:22" ht="12.75">
      <c r="A28" s="7" t="s">
        <v>5</v>
      </c>
      <c r="B28" s="8"/>
      <c r="C28" s="8"/>
      <c r="D28" s="10"/>
      <c r="E28" s="26"/>
      <c r="F28" s="26"/>
      <c r="H28" s="9"/>
      <c r="I28" s="9"/>
      <c r="J28" s="9"/>
      <c r="K28" s="9">
        <v>200</v>
      </c>
      <c r="L28" s="9"/>
      <c r="M28" s="9"/>
      <c r="N28" s="9"/>
      <c r="O28" s="9"/>
      <c r="P28" s="9">
        <v>500</v>
      </c>
      <c r="Q28" s="37">
        <f t="shared" si="3"/>
        <v>700</v>
      </c>
      <c r="R28" s="9">
        <f t="shared" si="4"/>
        <v>700</v>
      </c>
      <c r="S28" s="22"/>
      <c r="T28" s="31"/>
      <c r="U28" s="31"/>
      <c r="V28" s="25"/>
    </row>
    <row r="29" spans="1:22" ht="12.75">
      <c r="A29" s="7" t="s">
        <v>81</v>
      </c>
      <c r="B29" s="8"/>
      <c r="C29" s="8"/>
      <c r="D29" s="10"/>
      <c r="E29" s="26"/>
      <c r="F29" s="26"/>
      <c r="G29" s="26">
        <v>300</v>
      </c>
      <c r="H29" s="9"/>
      <c r="I29" s="9"/>
      <c r="J29" s="9"/>
      <c r="K29" s="9"/>
      <c r="L29" s="9"/>
      <c r="M29" s="9"/>
      <c r="N29" s="9"/>
      <c r="O29" s="9"/>
      <c r="P29" s="9">
        <v>300</v>
      </c>
      <c r="Q29" s="37">
        <f t="shared" si="3"/>
        <v>600</v>
      </c>
      <c r="R29" s="9">
        <f t="shared" si="4"/>
        <v>600</v>
      </c>
      <c r="S29" s="22"/>
      <c r="T29" s="31"/>
      <c r="U29" s="31"/>
      <c r="V29" s="25"/>
    </row>
    <row r="30" spans="1:22" ht="12.75">
      <c r="A30" s="7" t="s">
        <v>16</v>
      </c>
      <c r="B30" s="8"/>
      <c r="C30" s="8"/>
      <c r="D30" s="10">
        <v>350</v>
      </c>
      <c r="E30" s="29"/>
      <c r="F30" s="8"/>
      <c r="G30" s="9">
        <v>136.17</v>
      </c>
      <c r="H30" s="30">
        <v>114.94</v>
      </c>
      <c r="I30" s="30">
        <f>70+20+83.7+49.43</f>
        <v>223.13</v>
      </c>
      <c r="J30" s="30"/>
      <c r="K30" s="30"/>
      <c r="L30" s="30"/>
      <c r="M30" s="30"/>
      <c r="N30" s="30"/>
      <c r="O30" s="30"/>
      <c r="P30" s="30">
        <f>70.85+24.59</f>
        <v>95.44</v>
      </c>
      <c r="Q30" s="37">
        <f t="shared" si="3"/>
        <v>569.6800000000001</v>
      </c>
      <c r="R30" s="9">
        <f t="shared" si="4"/>
        <v>219.68000000000006</v>
      </c>
      <c r="S30" s="22"/>
      <c r="T30" s="31"/>
      <c r="U30" s="31"/>
      <c r="V30" s="25"/>
    </row>
    <row r="31" spans="1:22" ht="12.75">
      <c r="A31" s="18"/>
      <c r="B31" s="19"/>
      <c r="C31" s="19"/>
      <c r="D31" s="20">
        <f>SUM(D14:D30)</f>
        <v>11500</v>
      </c>
      <c r="E31" s="20">
        <f aca="true" t="shared" si="5" ref="E31:P31">SUM(E14:E30)</f>
        <v>2944.2000000000003</v>
      </c>
      <c r="F31" s="20">
        <f t="shared" si="5"/>
        <v>469.68</v>
      </c>
      <c r="G31" s="20">
        <f t="shared" si="5"/>
        <v>1654.6100000000001</v>
      </c>
      <c r="H31" s="20">
        <f t="shared" si="5"/>
        <v>1239.53</v>
      </c>
      <c r="I31" s="20">
        <f t="shared" si="5"/>
        <v>1172.77</v>
      </c>
      <c r="J31" s="20">
        <f t="shared" si="5"/>
        <v>1700.57</v>
      </c>
      <c r="K31" s="20">
        <f t="shared" si="5"/>
        <v>402.49</v>
      </c>
      <c r="L31" s="20">
        <f t="shared" si="5"/>
        <v>355.82</v>
      </c>
      <c r="M31" s="20">
        <f t="shared" si="5"/>
        <v>1597.53</v>
      </c>
      <c r="N31" s="20">
        <f t="shared" si="5"/>
        <v>146.89000000000001</v>
      </c>
      <c r="O31" s="20">
        <f t="shared" si="5"/>
        <v>183.07</v>
      </c>
      <c r="P31" s="20">
        <f t="shared" si="5"/>
        <v>1866.77</v>
      </c>
      <c r="Q31" s="20">
        <f>SUM(Q14:Q30)</f>
        <v>13733.93</v>
      </c>
      <c r="R31" s="21">
        <f t="shared" si="4"/>
        <v>2233.9300000000003</v>
      </c>
      <c r="S31" s="22"/>
      <c r="T31" s="31"/>
      <c r="U31" s="31"/>
      <c r="V31" s="28"/>
    </row>
    <row r="32" spans="1:22" ht="12.75">
      <c r="A32" s="2"/>
      <c r="D32" s="13"/>
      <c r="E32" s="25"/>
      <c r="F32" s="25"/>
      <c r="G32" s="25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9"/>
      <c r="S32" s="22"/>
      <c r="T32" s="31"/>
      <c r="U32" s="31"/>
      <c r="V32" s="25"/>
    </row>
    <row r="33" spans="1:22" ht="12.75">
      <c r="A33" s="7" t="s">
        <v>17</v>
      </c>
      <c r="B33" s="8"/>
      <c r="C33" s="8"/>
      <c r="D33" s="21">
        <f aca="true" t="shared" si="6" ref="D33:R33">SUM(D11-D31)</f>
        <v>0</v>
      </c>
      <c r="E33" s="21">
        <f t="shared" si="6"/>
        <v>255.52999999999975</v>
      </c>
      <c r="F33" s="21">
        <f t="shared" si="6"/>
        <v>-232.68</v>
      </c>
      <c r="G33" s="21">
        <f t="shared" si="6"/>
        <v>600.7399999999998</v>
      </c>
      <c r="H33" s="21">
        <f t="shared" si="6"/>
        <v>989.03</v>
      </c>
      <c r="I33" s="21">
        <f t="shared" si="6"/>
        <v>-791.03</v>
      </c>
      <c r="J33" s="21">
        <f t="shared" si="6"/>
        <v>-196.76999999999998</v>
      </c>
      <c r="K33" s="21">
        <f t="shared" si="6"/>
        <v>2032.22</v>
      </c>
      <c r="L33" s="21">
        <f t="shared" si="6"/>
        <v>1377.04</v>
      </c>
      <c r="M33" s="21">
        <f t="shared" si="6"/>
        <v>-1110.78</v>
      </c>
      <c r="N33" s="21">
        <f t="shared" si="6"/>
        <v>-125.90000000000002</v>
      </c>
      <c r="O33" s="21">
        <f t="shared" si="6"/>
        <v>104.13</v>
      </c>
      <c r="P33" s="21">
        <f t="shared" si="6"/>
        <v>-1740.77</v>
      </c>
      <c r="Q33" s="35">
        <f t="shared" si="6"/>
        <v>1160.760000000002</v>
      </c>
      <c r="R33" s="21">
        <f t="shared" si="6"/>
        <v>1160.760000000002</v>
      </c>
      <c r="S33" s="22"/>
      <c r="T33" s="31"/>
      <c r="U33" s="31"/>
      <c r="V33" s="28"/>
    </row>
    <row r="34" spans="1:18" s="31" customFormat="1" ht="12.75">
      <c r="A34" s="22"/>
      <c r="D34" s="25"/>
      <c r="E34" s="28"/>
      <c r="F34" s="28"/>
      <c r="G34" s="28"/>
      <c r="H34" s="25"/>
      <c r="I34" s="25"/>
      <c r="J34" s="25"/>
      <c r="K34" s="25"/>
      <c r="L34" s="25"/>
      <c r="M34" s="25"/>
      <c r="N34" s="25"/>
      <c r="O34" s="25"/>
      <c r="R34" s="25"/>
    </row>
    <row r="35" spans="1:18" s="31" customFormat="1" ht="12.75">
      <c r="A35" s="22"/>
      <c r="D35" s="28"/>
      <c r="H35" s="25"/>
      <c r="I35" s="25"/>
      <c r="J35" s="25"/>
      <c r="K35" s="25"/>
      <c r="L35" s="25"/>
      <c r="M35" s="25"/>
      <c r="N35" s="25"/>
      <c r="O35" s="25"/>
      <c r="R35" s="25"/>
    </row>
    <row r="36" spans="5:7" s="31" customFormat="1" ht="12.75">
      <c r="E36" s="25"/>
      <c r="F36" s="25"/>
      <c r="G36" s="25"/>
    </row>
    <row r="37" spans="1:4" s="31" customFormat="1" ht="12.75">
      <c r="A37" s="22"/>
      <c r="D37" s="25"/>
    </row>
    <row r="38" spans="5:7" s="31" customFormat="1" ht="12.75">
      <c r="E38" s="32"/>
      <c r="F38" s="32"/>
      <c r="G38" s="32"/>
    </row>
    <row r="39" spans="1:4" s="31" customFormat="1" ht="12.75">
      <c r="A39" s="22"/>
      <c r="D39" s="32"/>
    </row>
  </sheetData>
  <sheetProtection/>
  <printOptions/>
  <pageMargins left="0.25" right="0.49" top="1" bottom="1" header="0.5" footer="0.5"/>
  <pageSetup horizontalDpi="300" verticalDpi="300" orientation="landscape" paperSize="5" scale="90" r:id="rId3"/>
  <headerFooter alignWithMargins="0">
    <oddHeader>&amp;C&amp;16Year-End Report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1">
      <selection activeCell="C40" sqref="C40"/>
    </sheetView>
  </sheetViews>
  <sheetFormatPr defaultColWidth="9.140625" defaultRowHeight="12.75"/>
  <cols>
    <col min="1" max="1" width="33.7109375" style="2" customWidth="1"/>
    <col min="2" max="2" width="2.57421875" style="0" customWidth="1"/>
    <col min="3" max="3" width="10.28125" style="0" bestFit="1" customWidth="1"/>
    <col min="5" max="5" width="10.28125" style="0" bestFit="1" customWidth="1"/>
    <col min="7" max="7" width="10.7109375" style="0" customWidth="1"/>
    <col min="8" max="8" width="10.57421875" style="0" customWidth="1"/>
    <col min="9" max="9" width="11.57421875" style="0" customWidth="1"/>
    <col min="10" max="10" width="13.140625" style="0" customWidth="1"/>
    <col min="11" max="11" width="11.00390625" style="0" customWidth="1"/>
    <col min="12" max="12" width="9.8515625" style="0" customWidth="1"/>
    <col min="15" max="15" width="10.140625" style="0" customWidth="1"/>
  </cols>
  <sheetData>
    <row r="1" ht="23.25">
      <c r="A1" s="39">
        <v>2011</v>
      </c>
    </row>
    <row r="3" spans="3:15" s="2" customFormat="1" ht="12.75">
      <c r="C3" s="2" t="s">
        <v>23</v>
      </c>
      <c r="D3" s="2" t="s">
        <v>24</v>
      </c>
      <c r="E3" s="2" t="s">
        <v>25</v>
      </c>
      <c r="F3" s="2" t="s">
        <v>26</v>
      </c>
      <c r="G3" s="2" t="s">
        <v>18</v>
      </c>
      <c r="H3" s="2" t="s">
        <v>55</v>
      </c>
      <c r="I3" s="2" t="s">
        <v>56</v>
      </c>
      <c r="J3" s="2" t="s">
        <v>27</v>
      </c>
      <c r="K3" s="2" t="s">
        <v>28</v>
      </c>
      <c r="L3" s="2" t="s">
        <v>29</v>
      </c>
      <c r="M3" s="2" t="s">
        <v>30</v>
      </c>
      <c r="N3" s="2" t="s">
        <v>31</v>
      </c>
      <c r="O3" s="2" t="s">
        <v>21</v>
      </c>
    </row>
    <row r="5" spans="1:15" ht="12.75">
      <c r="A5" s="2" t="s">
        <v>42</v>
      </c>
      <c r="C5" s="38"/>
      <c r="D5" s="38"/>
      <c r="E5" s="38"/>
      <c r="F5" s="38"/>
      <c r="G5" s="38"/>
      <c r="H5" s="38"/>
      <c r="I5" s="38">
        <v>200</v>
      </c>
      <c r="J5" s="38"/>
      <c r="K5" s="38"/>
      <c r="L5" s="38"/>
      <c r="M5" s="38">
        <v>200</v>
      </c>
      <c r="N5" s="38"/>
      <c r="O5" s="38">
        <f>SUM(C5:N5)</f>
        <v>400</v>
      </c>
    </row>
    <row r="6" spans="1:15" ht="12.75">
      <c r="A6" s="2" t="s">
        <v>64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>
        <f aca="true" t="shared" si="0" ref="O6:O47">SUM(C6:N6)</f>
        <v>0</v>
      </c>
    </row>
    <row r="7" spans="1:15" ht="12.75">
      <c r="A7" s="2" t="s">
        <v>53</v>
      </c>
      <c r="C7" s="38"/>
      <c r="D7" s="38"/>
      <c r="E7" s="38"/>
      <c r="F7" s="38"/>
      <c r="G7" s="38"/>
      <c r="H7" s="38"/>
      <c r="I7" s="38"/>
      <c r="J7" s="38">
        <v>145.85</v>
      </c>
      <c r="K7" s="38"/>
      <c r="L7" s="38"/>
      <c r="M7" s="38"/>
      <c r="N7" s="38"/>
      <c r="O7" s="38">
        <f t="shared" si="0"/>
        <v>145.85</v>
      </c>
    </row>
    <row r="8" spans="1:15" ht="12.75">
      <c r="A8" s="2" t="s">
        <v>37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>
        <f t="shared" si="0"/>
        <v>0</v>
      </c>
    </row>
    <row r="9" spans="1:15" ht="12.75">
      <c r="A9" s="2" t="s">
        <v>50</v>
      </c>
      <c r="C9" s="38"/>
      <c r="D9" s="38"/>
      <c r="E9" s="38"/>
      <c r="F9" s="38"/>
      <c r="G9" s="38"/>
      <c r="H9" s="38">
        <v>200</v>
      </c>
      <c r="I9" s="38"/>
      <c r="J9" s="13">
        <v>50</v>
      </c>
      <c r="K9" s="38"/>
      <c r="L9" s="38"/>
      <c r="M9" s="38"/>
      <c r="N9" s="38"/>
      <c r="O9" s="38">
        <f t="shared" si="0"/>
        <v>250</v>
      </c>
    </row>
    <row r="10" spans="1:15" ht="12.75">
      <c r="A10" s="2" t="s">
        <v>44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>
        <f t="shared" si="0"/>
        <v>0</v>
      </c>
    </row>
    <row r="11" spans="1:15" ht="12.75">
      <c r="A11" s="2" t="s">
        <v>60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>
        <f t="shared" si="0"/>
        <v>0</v>
      </c>
    </row>
    <row r="12" spans="1:15" ht="12.75">
      <c r="A12" s="2" t="s">
        <v>65</v>
      </c>
      <c r="C12" s="38"/>
      <c r="D12" s="38">
        <v>48</v>
      </c>
      <c r="E12" s="38"/>
      <c r="F12" s="38"/>
      <c r="G12" s="38"/>
      <c r="H12" s="38"/>
      <c r="I12" s="38"/>
      <c r="J12" s="38"/>
      <c r="K12" s="38">
        <v>100</v>
      </c>
      <c r="L12" s="38"/>
      <c r="M12" s="38"/>
      <c r="N12" s="38"/>
      <c r="O12" s="38">
        <f t="shared" si="0"/>
        <v>148</v>
      </c>
    </row>
    <row r="13" spans="1:15" ht="12.75">
      <c r="A13" s="2" t="s">
        <v>47</v>
      </c>
      <c r="C13" s="38"/>
      <c r="D13" s="38"/>
      <c r="E13" s="38"/>
      <c r="F13" s="38"/>
      <c r="G13" s="38"/>
      <c r="H13" s="38"/>
      <c r="I13" s="38">
        <v>415.13</v>
      </c>
      <c r="J13" s="38"/>
      <c r="K13" s="38"/>
      <c r="L13" s="38"/>
      <c r="M13" s="38"/>
      <c r="N13" s="38"/>
      <c r="O13" s="38">
        <f t="shared" si="0"/>
        <v>415.13</v>
      </c>
    </row>
    <row r="14" spans="1:15" ht="12.75">
      <c r="A14" s="2" t="s">
        <v>51</v>
      </c>
      <c r="C14" s="38"/>
      <c r="D14" s="38"/>
      <c r="E14" s="38"/>
      <c r="F14" s="38">
        <v>150</v>
      </c>
      <c r="G14" s="38"/>
      <c r="H14" s="38"/>
      <c r="I14" s="38"/>
      <c r="J14" s="38"/>
      <c r="K14" s="38">
        <v>250</v>
      </c>
      <c r="L14" s="38"/>
      <c r="M14" s="38"/>
      <c r="N14" s="38"/>
      <c r="O14" s="38">
        <f t="shared" si="0"/>
        <v>400</v>
      </c>
    </row>
    <row r="15" spans="1:15" ht="12.75">
      <c r="A15" s="44" t="s">
        <v>79</v>
      </c>
      <c r="C15" s="38"/>
      <c r="D15" s="38"/>
      <c r="E15" s="38"/>
      <c r="F15" s="38"/>
      <c r="G15" s="38"/>
      <c r="H15" s="38"/>
      <c r="I15" s="38"/>
      <c r="J15" s="45">
        <v>1000</v>
      </c>
      <c r="K15" s="38"/>
      <c r="L15" s="38"/>
      <c r="M15" s="38"/>
      <c r="N15" s="38"/>
      <c r="O15" s="46">
        <f t="shared" si="0"/>
        <v>1000</v>
      </c>
    </row>
    <row r="16" spans="1:15" ht="12.75">
      <c r="A16" s="2" t="s">
        <v>58</v>
      </c>
      <c r="C16" s="38"/>
      <c r="D16" s="38"/>
      <c r="E16" s="38"/>
      <c r="F16" s="38"/>
      <c r="G16" s="38"/>
      <c r="H16" s="38"/>
      <c r="I16" s="38">
        <v>700</v>
      </c>
      <c r="J16" s="38"/>
      <c r="K16" s="38"/>
      <c r="L16" s="38"/>
      <c r="M16" s="38"/>
      <c r="N16" s="38"/>
      <c r="O16" s="38">
        <f t="shared" si="0"/>
        <v>700</v>
      </c>
    </row>
    <row r="17" spans="1:15" ht="12.75">
      <c r="A17" s="2" t="s">
        <v>35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>
        <f t="shared" si="0"/>
        <v>0</v>
      </c>
    </row>
    <row r="18" spans="1:15" ht="12.75">
      <c r="A18" s="2" t="s">
        <v>80</v>
      </c>
      <c r="C18" s="38"/>
      <c r="D18" s="38"/>
      <c r="E18" s="38"/>
      <c r="F18" s="38"/>
      <c r="G18" s="38"/>
      <c r="H18" s="38"/>
      <c r="I18" s="38"/>
      <c r="J18" s="38"/>
      <c r="K18" s="38">
        <v>10</v>
      </c>
      <c r="L18" s="38"/>
      <c r="M18" s="38"/>
      <c r="N18" s="38"/>
      <c r="O18" s="38">
        <f t="shared" si="0"/>
        <v>10</v>
      </c>
    </row>
    <row r="19" spans="1:15" ht="12.75">
      <c r="A19" s="2" t="s">
        <v>52</v>
      </c>
      <c r="C19" s="38"/>
      <c r="D19" s="38"/>
      <c r="E19" s="38"/>
      <c r="F19" s="38"/>
      <c r="G19" s="38"/>
      <c r="H19" s="38">
        <v>75</v>
      </c>
      <c r="I19" s="38"/>
      <c r="J19" s="38"/>
      <c r="K19" s="38"/>
      <c r="L19" s="38"/>
      <c r="M19" s="38"/>
      <c r="N19" s="38"/>
      <c r="O19" s="38">
        <f t="shared" si="0"/>
        <v>75</v>
      </c>
    </row>
    <row r="20" spans="1:15" ht="12.75">
      <c r="A20" s="2" t="s">
        <v>43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f t="shared" si="0"/>
        <v>0</v>
      </c>
    </row>
    <row r="21" spans="1:15" ht="12.75">
      <c r="A21" s="2" t="s">
        <v>36</v>
      </c>
      <c r="C21" s="38"/>
      <c r="D21" s="38"/>
      <c r="E21" s="38"/>
      <c r="F21" s="38"/>
      <c r="G21" s="38"/>
      <c r="H21" s="38"/>
      <c r="I21" s="38"/>
      <c r="J21" s="38">
        <v>100</v>
      </c>
      <c r="K21" s="38"/>
      <c r="L21" s="38"/>
      <c r="M21" s="38"/>
      <c r="N21" s="38"/>
      <c r="O21" s="38">
        <f t="shared" si="0"/>
        <v>100</v>
      </c>
    </row>
    <row r="22" spans="1:15" ht="12.75">
      <c r="A22" s="2" t="s">
        <v>34</v>
      </c>
      <c r="C22" s="38">
        <v>311.15</v>
      </c>
      <c r="D22" s="38"/>
      <c r="E22" s="38"/>
      <c r="F22" s="38"/>
      <c r="G22" s="38"/>
      <c r="H22" s="38"/>
      <c r="I22" s="38">
        <v>203.35</v>
      </c>
      <c r="J22" s="38"/>
      <c r="K22" s="38"/>
      <c r="L22" s="38"/>
      <c r="M22" s="38"/>
      <c r="N22" s="38"/>
      <c r="O22" s="38">
        <f t="shared" si="0"/>
        <v>514.5</v>
      </c>
    </row>
    <row r="23" spans="1:15" ht="12.75">
      <c r="A23" s="2" t="s">
        <v>59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>
        <f t="shared" si="0"/>
        <v>0</v>
      </c>
    </row>
    <row r="24" spans="1:15" ht="12.75">
      <c r="A24" s="2" t="s">
        <v>46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>
        <f t="shared" si="0"/>
        <v>0</v>
      </c>
    </row>
    <row r="25" spans="1:15" ht="12.75">
      <c r="A25" s="2" t="s">
        <v>39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>
        <f t="shared" si="0"/>
        <v>0</v>
      </c>
    </row>
    <row r="26" spans="1:15" ht="12.75">
      <c r="A26" s="2" t="s">
        <v>48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>
        <f t="shared" si="0"/>
        <v>0</v>
      </c>
    </row>
    <row r="27" spans="1:15" ht="12.75">
      <c r="A27" s="2" t="s">
        <v>49</v>
      </c>
      <c r="C27" s="38"/>
      <c r="D27" s="38"/>
      <c r="E27" s="38"/>
      <c r="F27" s="38">
        <v>100</v>
      </c>
      <c r="G27" s="38"/>
      <c r="H27" s="38"/>
      <c r="I27" s="38"/>
      <c r="J27" s="38"/>
      <c r="K27" s="38"/>
      <c r="L27" s="38"/>
      <c r="M27" s="38"/>
      <c r="N27" s="38"/>
      <c r="O27" s="38">
        <f t="shared" si="0"/>
        <v>100</v>
      </c>
    </row>
    <row r="28" spans="1:15" ht="12.75">
      <c r="A28" s="2" t="s">
        <v>41</v>
      </c>
      <c r="C28" s="38"/>
      <c r="D28" s="38"/>
      <c r="E28" s="38">
        <v>400</v>
      </c>
      <c r="F28" s="38"/>
      <c r="G28" s="38"/>
      <c r="H28" s="38"/>
      <c r="I28" s="38"/>
      <c r="J28" s="38">
        <v>200</v>
      </c>
      <c r="K28" s="38"/>
      <c r="L28" s="38"/>
      <c r="M28" s="38"/>
      <c r="N28" s="38"/>
      <c r="O28" s="38">
        <f t="shared" si="0"/>
        <v>600</v>
      </c>
    </row>
    <row r="29" spans="1:15" ht="12.75">
      <c r="A29" s="2" t="s">
        <v>54</v>
      </c>
      <c r="C29" s="38"/>
      <c r="D29" s="38"/>
      <c r="E29" s="38"/>
      <c r="F29" s="38"/>
      <c r="G29" s="38"/>
      <c r="H29" s="38"/>
      <c r="I29" s="38">
        <v>25</v>
      </c>
      <c r="J29" s="38"/>
      <c r="K29" s="38"/>
      <c r="L29" s="38"/>
      <c r="M29" s="38"/>
      <c r="N29" s="38"/>
      <c r="O29" s="38">
        <f t="shared" si="0"/>
        <v>25</v>
      </c>
    </row>
    <row r="30" spans="1:15" ht="12.75">
      <c r="A30" s="2" t="s">
        <v>68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>
        <f t="shared" si="0"/>
        <v>0</v>
      </c>
    </row>
    <row r="31" spans="1:15" ht="12.75">
      <c r="A31" s="2" t="s">
        <v>45</v>
      </c>
      <c r="C31" s="38"/>
      <c r="D31" s="38"/>
      <c r="E31" s="38">
        <v>50</v>
      </c>
      <c r="F31" s="38"/>
      <c r="G31" s="38"/>
      <c r="H31" s="38">
        <v>100</v>
      </c>
      <c r="I31" s="38"/>
      <c r="J31" s="38"/>
      <c r="K31" s="38"/>
      <c r="L31" s="38"/>
      <c r="M31" s="38"/>
      <c r="N31" s="38">
        <v>100</v>
      </c>
      <c r="O31" s="38">
        <f t="shared" si="0"/>
        <v>250</v>
      </c>
    </row>
    <row r="32" spans="1:15" ht="12.75">
      <c r="A32" s="2" t="s">
        <v>72</v>
      </c>
      <c r="C32" s="38"/>
      <c r="D32" s="38"/>
      <c r="E32" s="38"/>
      <c r="F32" s="38"/>
      <c r="G32" s="38"/>
      <c r="H32" s="38"/>
      <c r="I32" s="38"/>
      <c r="J32" s="38"/>
      <c r="K32" s="38">
        <v>100</v>
      </c>
      <c r="L32" s="38"/>
      <c r="M32" s="38"/>
      <c r="N32" s="38"/>
      <c r="O32" s="38">
        <f t="shared" si="0"/>
        <v>100</v>
      </c>
    </row>
    <row r="33" spans="1:15" ht="12.75">
      <c r="A33" s="2" t="s">
        <v>71</v>
      </c>
      <c r="C33" s="38"/>
      <c r="D33" s="38"/>
      <c r="E33" s="38"/>
      <c r="F33" s="38"/>
      <c r="G33" s="38"/>
      <c r="H33" s="38"/>
      <c r="I33" s="38"/>
      <c r="J33" s="38">
        <v>100</v>
      </c>
      <c r="K33" s="38"/>
      <c r="L33" s="38"/>
      <c r="M33" s="38"/>
      <c r="N33" s="38"/>
      <c r="O33" s="38">
        <f t="shared" si="0"/>
        <v>100</v>
      </c>
    </row>
    <row r="34" spans="1:15" ht="12.75">
      <c r="A34" s="2" t="s">
        <v>32</v>
      </c>
      <c r="C34" s="38"/>
      <c r="D34" s="38"/>
      <c r="E34" s="38">
        <v>500</v>
      </c>
      <c r="F34" s="38"/>
      <c r="G34" s="38"/>
      <c r="H34" s="38"/>
      <c r="I34" s="38">
        <v>600</v>
      </c>
      <c r="J34" s="38"/>
      <c r="K34" s="38"/>
      <c r="L34" s="38"/>
      <c r="M34" s="38"/>
      <c r="N34" s="38"/>
      <c r="O34" s="38">
        <f t="shared" si="0"/>
        <v>1100</v>
      </c>
    </row>
    <row r="35" spans="1:15" ht="12.75">
      <c r="A35" s="2" t="s">
        <v>62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>
        <f t="shared" si="0"/>
        <v>0</v>
      </c>
    </row>
    <row r="36" spans="1:15" ht="12.75">
      <c r="A36" s="2" t="s">
        <v>77</v>
      </c>
      <c r="C36" s="38"/>
      <c r="D36" s="38"/>
      <c r="E36" s="38"/>
      <c r="F36" s="38">
        <v>193</v>
      </c>
      <c r="G36" s="38"/>
      <c r="H36" s="38"/>
      <c r="I36" s="38"/>
      <c r="J36" s="38"/>
      <c r="K36" s="38"/>
      <c r="L36" s="38"/>
      <c r="M36" s="38"/>
      <c r="N36" s="38"/>
      <c r="O36" s="38">
        <f t="shared" si="0"/>
        <v>193</v>
      </c>
    </row>
    <row r="37" spans="1:15" ht="12.75">
      <c r="A37" s="2" t="s">
        <v>66</v>
      </c>
      <c r="C37" s="38"/>
      <c r="D37" s="38"/>
      <c r="E37" s="38">
        <v>200</v>
      </c>
      <c r="F37" s="38"/>
      <c r="G37" s="38"/>
      <c r="H37" s="38"/>
      <c r="I37" s="38"/>
      <c r="J37" s="38"/>
      <c r="K37" s="38"/>
      <c r="L37" s="38"/>
      <c r="M37" s="38"/>
      <c r="N37" s="38"/>
      <c r="O37" s="38">
        <f t="shared" si="0"/>
        <v>200</v>
      </c>
    </row>
    <row r="38" spans="1:15" ht="12.75">
      <c r="A38" s="2" t="s">
        <v>63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>
        <f t="shared" si="0"/>
        <v>0</v>
      </c>
    </row>
    <row r="39" spans="1:15" ht="12.75">
      <c r="A39" s="2" t="s">
        <v>73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>
        <f t="shared" si="0"/>
        <v>0</v>
      </c>
    </row>
    <row r="40" spans="1:15" ht="12.75">
      <c r="A40" s="2" t="s">
        <v>33</v>
      </c>
      <c r="C40" s="38">
        <v>163.33</v>
      </c>
      <c r="D40" s="38"/>
      <c r="E40" s="38">
        <v>110.45</v>
      </c>
      <c r="F40" s="38"/>
      <c r="G40" s="38"/>
      <c r="H40" s="38"/>
      <c r="I40" s="38">
        <v>59.51</v>
      </c>
      <c r="J40" s="38"/>
      <c r="K40" s="38"/>
      <c r="L40" s="38"/>
      <c r="M40" s="38">
        <v>54.73</v>
      </c>
      <c r="N40" s="38"/>
      <c r="O40" s="38">
        <f t="shared" si="0"/>
        <v>388.02000000000004</v>
      </c>
    </row>
    <row r="41" spans="1:15" ht="12.75">
      <c r="A41" s="2" t="s">
        <v>69</v>
      </c>
      <c r="C41" s="38"/>
      <c r="D41" s="38"/>
      <c r="E41" s="38">
        <v>150</v>
      </c>
      <c r="F41" s="38"/>
      <c r="G41" s="38"/>
      <c r="H41" s="38"/>
      <c r="I41" s="38"/>
      <c r="J41" s="38"/>
      <c r="K41" s="38"/>
      <c r="L41" s="38"/>
      <c r="M41" s="38"/>
      <c r="N41" s="38"/>
      <c r="O41" s="38">
        <f t="shared" si="0"/>
        <v>150</v>
      </c>
    </row>
    <row r="42" spans="1:15" ht="12.75">
      <c r="A42" s="2" t="s">
        <v>38</v>
      </c>
      <c r="C42" s="38"/>
      <c r="D42" s="38"/>
      <c r="E42" s="38"/>
      <c r="F42" s="38"/>
      <c r="G42" s="38"/>
      <c r="H42" s="38"/>
      <c r="I42" s="38"/>
      <c r="J42" s="38">
        <v>113</v>
      </c>
      <c r="K42" s="38"/>
      <c r="L42" s="38"/>
      <c r="M42" s="38"/>
      <c r="N42" s="38"/>
      <c r="O42" s="38">
        <f t="shared" si="0"/>
        <v>113</v>
      </c>
    </row>
    <row r="43" spans="1:15" ht="12.75">
      <c r="A43" s="2" t="s">
        <v>61</v>
      </c>
      <c r="C43" s="38"/>
      <c r="D43" s="38"/>
      <c r="E43" s="38"/>
      <c r="F43" s="38"/>
      <c r="G43" s="38"/>
      <c r="H43" s="38">
        <v>600</v>
      </c>
      <c r="I43" s="38"/>
      <c r="J43" s="38"/>
      <c r="K43" s="38"/>
      <c r="L43" s="38"/>
      <c r="M43" s="38"/>
      <c r="N43" s="38"/>
      <c r="O43" s="38">
        <f t="shared" si="0"/>
        <v>600</v>
      </c>
    </row>
    <row r="44" spans="1:15" ht="12.75">
      <c r="A44" s="2" t="s">
        <v>74</v>
      </c>
      <c r="C44" s="38"/>
      <c r="D44" s="38"/>
      <c r="E44" s="38">
        <v>100</v>
      </c>
      <c r="F44" s="38"/>
      <c r="G44" s="38"/>
      <c r="H44" s="38"/>
      <c r="I44" s="38"/>
      <c r="J44" s="38"/>
      <c r="K44" s="38"/>
      <c r="L44" s="38"/>
      <c r="M44" s="38"/>
      <c r="N44" s="38"/>
      <c r="O44" s="38">
        <f t="shared" si="0"/>
        <v>100</v>
      </c>
    </row>
    <row r="45" spans="1:15" ht="12.75">
      <c r="A45" s="2" t="s">
        <v>40</v>
      </c>
      <c r="C45" s="38"/>
      <c r="D45" s="38"/>
      <c r="E45" s="38">
        <v>200</v>
      </c>
      <c r="F45" s="38"/>
      <c r="G45" s="38"/>
      <c r="H45" s="38"/>
      <c r="I45" s="38"/>
      <c r="J45" s="38"/>
      <c r="K45" s="38"/>
      <c r="L45" s="38"/>
      <c r="M45" s="38"/>
      <c r="N45" s="38"/>
      <c r="O45" s="38">
        <f t="shared" si="0"/>
        <v>200</v>
      </c>
    </row>
    <row r="46" spans="3:15" ht="12.75"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ht="12.75">
      <c r="A47" s="2" t="s">
        <v>57</v>
      </c>
      <c r="C47" s="38">
        <f>SUM(C5:C46)</f>
        <v>474.48</v>
      </c>
      <c r="D47" s="38">
        <f aca="true" t="shared" si="1" ref="D47:N47">SUM(D5:D46)</f>
        <v>48</v>
      </c>
      <c r="E47" s="38">
        <f t="shared" si="1"/>
        <v>1710.45</v>
      </c>
      <c r="F47" s="38">
        <f t="shared" si="1"/>
        <v>443</v>
      </c>
      <c r="G47" s="38">
        <f t="shared" si="1"/>
        <v>0</v>
      </c>
      <c r="H47" s="38">
        <f t="shared" si="1"/>
        <v>975</v>
      </c>
      <c r="I47" s="38">
        <f t="shared" si="1"/>
        <v>2202.9900000000002</v>
      </c>
      <c r="J47" s="38">
        <f t="shared" si="1"/>
        <v>1708.85</v>
      </c>
      <c r="K47" s="38">
        <f t="shared" si="1"/>
        <v>460</v>
      </c>
      <c r="L47" s="38">
        <f t="shared" si="1"/>
        <v>0</v>
      </c>
      <c r="M47" s="38">
        <f t="shared" si="1"/>
        <v>254.73</v>
      </c>
      <c r="N47" s="38">
        <f t="shared" si="1"/>
        <v>100</v>
      </c>
      <c r="O47" s="38">
        <f t="shared" si="0"/>
        <v>8377.5</v>
      </c>
    </row>
  </sheetData>
  <sheetProtection/>
  <printOptions gridLines="1"/>
  <pageMargins left="0.75" right="0.75" top="1" bottom="1" header="0.5" footer="0.5"/>
  <pageSetup fitToHeight="1" fitToWidth="1" horizontalDpi="300" verticalDpi="300" orientation="landscape" paperSize="5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Foster</dc:creator>
  <cp:keywords/>
  <dc:description/>
  <cp:lastModifiedBy>Owner</cp:lastModifiedBy>
  <cp:lastPrinted>2012-01-05T16:04:55Z</cp:lastPrinted>
  <dcterms:created xsi:type="dcterms:W3CDTF">2006-09-10T18:52:13Z</dcterms:created>
  <dcterms:modified xsi:type="dcterms:W3CDTF">2012-02-03T15:45:43Z</dcterms:modified>
  <cp:category/>
  <cp:version/>
  <cp:contentType/>
  <cp:contentStatus/>
</cp:coreProperties>
</file>